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aptop\Downloads\"/>
    </mc:Choice>
  </mc:AlternateContent>
  <xr:revisionPtr revIDLastSave="0" documentId="13_ncr:1_{9E44CCBD-E5EA-475C-9143-81D390C75CBB}" xr6:coauthVersionLast="36" xr6:coauthVersionMax="36" xr10:uidLastSave="{00000000-0000-0000-0000-000000000000}"/>
  <bookViews>
    <workbookView xWindow="0" yWindow="0" windowWidth="20400" windowHeight="7755" xr2:uid="{00000000-000D-0000-FFFF-FFFF00000000}"/>
  </bookViews>
  <sheets>
    <sheet name="خدمات سرپایی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H37" i="3"/>
  <c r="H38" i="3"/>
  <c r="H39" i="3"/>
  <c r="H40" i="3"/>
  <c r="H36" i="3"/>
  <c r="H35" i="3"/>
  <c r="H34" i="3"/>
  <c r="H31" i="3"/>
  <c r="H32" i="3"/>
  <c r="H33" i="3"/>
  <c r="H30" i="3"/>
  <c r="H29" i="3"/>
  <c r="H25" i="3"/>
  <c r="H26" i="3"/>
  <c r="H27" i="3"/>
  <c r="H28" i="3"/>
  <c r="H24" i="3"/>
  <c r="H23" i="3"/>
  <c r="H22" i="3"/>
  <c r="H21" i="3"/>
  <c r="H20" i="3"/>
  <c r="H18" i="3"/>
  <c r="H19" i="3"/>
  <c r="H13" i="3"/>
  <c r="H14" i="3"/>
  <c r="H15" i="3"/>
  <c r="H16" i="3"/>
  <c r="H17" i="3"/>
  <c r="H12" i="3"/>
  <c r="H10" i="3"/>
  <c r="H11" i="3"/>
  <c r="H9" i="3"/>
  <c r="H8" i="3"/>
  <c r="H7" i="3"/>
  <c r="H6" i="3"/>
  <c r="H5" i="3"/>
  <c r="H4" i="3"/>
  <c r="I3" i="3"/>
  <c r="J3" i="3"/>
  <c r="I41" i="3" l="1"/>
  <c r="L41" i="3"/>
  <c r="K40" i="3"/>
  <c r="K39" i="3"/>
  <c r="I39" i="3"/>
  <c r="L39" i="3"/>
  <c r="K38" i="3"/>
  <c r="K37" i="3"/>
  <c r="I37" i="3"/>
  <c r="L37" i="3"/>
  <c r="K36" i="3"/>
  <c r="K35" i="3"/>
  <c r="I35" i="3"/>
  <c r="L35" i="3"/>
  <c r="L34" i="3"/>
  <c r="I34" i="3"/>
  <c r="K34" i="3"/>
  <c r="L33" i="3"/>
  <c r="J33" i="3"/>
  <c r="K33" i="3"/>
  <c r="L32" i="3"/>
  <c r="J32" i="3"/>
  <c r="K32" i="3"/>
  <c r="L31" i="3"/>
  <c r="J31" i="3"/>
  <c r="K31" i="3"/>
  <c r="L30" i="3"/>
  <c r="J30" i="3"/>
  <c r="K30" i="3"/>
  <c r="L29" i="3"/>
  <c r="J29" i="3"/>
  <c r="K29" i="3"/>
  <c r="K28" i="3"/>
  <c r="K27" i="3"/>
  <c r="I27" i="3"/>
  <c r="L27" i="3"/>
  <c r="K26" i="3"/>
  <c r="K25" i="3"/>
  <c r="I25" i="3"/>
  <c r="L25" i="3"/>
  <c r="K24" i="3"/>
  <c r="K23" i="3"/>
  <c r="I23" i="3"/>
  <c r="L23" i="3"/>
  <c r="K22" i="3"/>
  <c r="K21" i="3"/>
  <c r="I21" i="3"/>
  <c r="L21" i="3"/>
  <c r="K19" i="3"/>
  <c r="I19" i="3"/>
  <c r="L19" i="3"/>
  <c r="K17" i="3"/>
  <c r="I17" i="3"/>
  <c r="L17" i="3"/>
  <c r="K15" i="3"/>
  <c r="I15" i="3"/>
  <c r="L15" i="3"/>
  <c r="K13" i="3"/>
  <c r="I13" i="3"/>
  <c r="L13" i="3"/>
  <c r="K11" i="3"/>
  <c r="I11" i="3"/>
  <c r="L11" i="3"/>
  <c r="K9" i="3"/>
  <c r="I9" i="3"/>
  <c r="L9" i="3"/>
  <c r="K7" i="3"/>
  <c r="I7" i="3"/>
  <c r="L7" i="3"/>
  <c r="K5" i="3"/>
  <c r="I5" i="3"/>
  <c r="L5" i="3"/>
  <c r="L3" i="3"/>
  <c r="K3" i="3"/>
  <c r="K41" i="3" l="1"/>
  <c r="K4" i="3"/>
  <c r="I4" i="3"/>
  <c r="L4" i="3"/>
  <c r="K6" i="3"/>
  <c r="I6" i="3"/>
  <c r="L6" i="3"/>
  <c r="K8" i="3"/>
  <c r="I8" i="3"/>
  <c r="L8" i="3"/>
  <c r="K10" i="3"/>
  <c r="I10" i="3"/>
  <c r="L10" i="3"/>
  <c r="K12" i="3"/>
  <c r="I12" i="3"/>
  <c r="L12" i="3"/>
  <c r="K14" i="3"/>
  <c r="I14" i="3"/>
  <c r="L14" i="3"/>
  <c r="K16" i="3"/>
  <c r="I16" i="3"/>
  <c r="L16" i="3"/>
  <c r="K18" i="3"/>
  <c r="I18" i="3"/>
  <c r="L18" i="3"/>
  <c r="K20" i="3"/>
  <c r="I20" i="3"/>
  <c r="L20" i="3"/>
  <c r="J4" i="3"/>
  <c r="J6" i="3"/>
  <c r="J8" i="3"/>
  <c r="J10" i="3"/>
  <c r="J12" i="3"/>
  <c r="J14" i="3"/>
  <c r="J16" i="3"/>
  <c r="J18" i="3"/>
  <c r="J20" i="3"/>
  <c r="J22" i="3"/>
  <c r="L22" i="3"/>
  <c r="J24" i="3"/>
  <c r="L24" i="3"/>
  <c r="J26" i="3"/>
  <c r="L26" i="3"/>
  <c r="J28" i="3"/>
  <c r="L28" i="3"/>
  <c r="J36" i="3"/>
  <c r="L36" i="3"/>
  <c r="J38" i="3"/>
  <c r="L38" i="3"/>
  <c r="J40" i="3"/>
  <c r="L40" i="3"/>
  <c r="J5" i="3"/>
  <c r="J7" i="3"/>
  <c r="J9" i="3"/>
  <c r="J11" i="3"/>
  <c r="J13" i="3"/>
  <c r="J15" i="3"/>
  <c r="J17" i="3"/>
  <c r="J19" i="3"/>
  <c r="J21" i="3"/>
  <c r="I22" i="3"/>
  <c r="J23" i="3"/>
  <c r="I24" i="3"/>
  <c r="J25" i="3"/>
  <c r="I26" i="3"/>
  <c r="J27" i="3"/>
  <c r="I28" i="3"/>
  <c r="J35" i="3"/>
  <c r="I36" i="3"/>
  <c r="J37" i="3"/>
  <c r="I38" i="3"/>
  <c r="J39" i="3"/>
  <c r="I40" i="3"/>
  <c r="J41" i="3"/>
</calcChain>
</file>

<file path=xl/sharedStrings.xml><?xml version="1.0" encoding="utf-8"?>
<sst xmlns="http://schemas.openxmlformats.org/spreadsheetml/2006/main" count="82" uniqueCount="61">
  <si>
    <t>رديف</t>
  </si>
  <si>
    <t>ویژگی</t>
  </si>
  <si>
    <t>نوع خدمت</t>
  </si>
  <si>
    <t>کد ملی</t>
  </si>
  <si>
    <t xml:space="preserve">ضریب k </t>
  </si>
  <si>
    <t>kحرفه ای</t>
  </si>
  <si>
    <t>kفنی</t>
  </si>
  <si>
    <t>مبلغ آزاد  بر اساس ضریب (ریال)</t>
  </si>
  <si>
    <t>بيمه روستایی</t>
  </si>
  <si>
    <t>نیروهای مسلح</t>
  </si>
  <si>
    <t xml:space="preserve"> سایر بیمه ها </t>
  </si>
  <si>
    <t>ويزيت پزشك عمومي دندانپزشک</t>
  </si>
  <si>
    <t>-</t>
  </si>
  <si>
    <t>#</t>
  </si>
  <si>
    <t xml:space="preserve">ختنه با استفاده از كلامپ يا وسايل ديگر يا اكسیزيون جراحي بجز نوزادان </t>
  </si>
  <si>
    <t xml:space="preserve">احياء قلبي ريوي </t>
  </si>
  <si>
    <t>شوک قلبی انتخابی برای آریتمی</t>
  </si>
  <si>
    <t>لوله گذاري معده و آسپیراسیون يا لاواژ براي درمان (مثلا براي سموم خورده شده)</t>
  </si>
  <si>
    <t>واردكردن كاتتر به صورت موقت به داخل مثانه (براي مثال كاتتريزاسیون مستقیم براي اندازه گیري ادرار باقیمانده) يا تعبیه كاتتر ساده مثانه (Foley)</t>
  </si>
  <si>
    <t>خارج کردن سوند(foley) مثانه، ساده یا مشکل</t>
  </si>
  <si>
    <t xml:space="preserve">لوله گذاري داخل تراشه به طور اورژانس(برای تزریق ماده حاجب داخل تراشه برای برونکوگرافی به کد 300505 و 300545 مراجعه کنید) </t>
  </si>
  <si>
    <t>تراكئوستومي، اورژانسي و غیر اورژانسي در هر سني</t>
  </si>
  <si>
    <t>درآوردن سرومن سفت شده،هر گوش به هر روش(شستشوی گوش، ساکشن و...)</t>
  </si>
  <si>
    <t>درآوردن جسم خارجي از مجراي گوش خارجي؛ با يا بدون بیهوشي عمومي</t>
  </si>
  <si>
    <t xml:space="preserve">درآوردن جسم خارجي از بيني </t>
  </si>
  <si>
    <t>درآوردن جسم خارجي، سطح خارجي چشم؛ ملتحمه سطحي؛ جسم خارجي فرورفته در ملتحمه (شامل كانکريشن)، زير ملتحمه يا اسکلرا (غیر نافذ) قرنیه اي، با يا بدون اسلیت لامپ</t>
  </si>
  <si>
    <t>#*</t>
  </si>
  <si>
    <t>سوراخ كردن هرگوش</t>
  </si>
  <si>
    <t>درآوردن جسم خارجي از بافت نرم</t>
  </si>
  <si>
    <t>تراشیدن يا بريدن ضايعه شاخي خوشخیم (مثل میخچه و پینه)با هر تعداد (در صورتي كه جنبه زيبايي داشته باشد، آزاد محسوب ميگردد)</t>
  </si>
  <si>
    <t>انسیزيون و درناژ آبسه (براي مثال كاربانکل، هیدرآدنیت چركي، آبسه جلدي يا زيرجلدي، كیست، فرونکل، پارونشیا)</t>
  </si>
  <si>
    <t>اكسیزيون ناخن و بستر ناخن به صورت ناقص يا كامل براي مثال ناخن در گوشت فرورفته با يا بدون اكسیزيون گوه اي پوست كنار ناخن</t>
  </si>
  <si>
    <t>ترمیم ساده زخمهاي سطحي ناحیه پوست سر، گردن، زير بغل، اعضاي تناسلي خارجي، تنه و يا اندامها (شامل دستها و پاها)؛ تا 10 سانتیمتر</t>
  </si>
  <si>
    <t>#+</t>
  </si>
  <si>
    <t>ترمیم ساده زخمهاي سطحي ناحیه پوست سر، گردن، زير بغل، اعضاي تناسلي خارجي،تنه و يا اندامها (شامل دستها و پاها)؛تا10 سانتیمتر</t>
  </si>
  <si>
    <t>ترمیم ساده زخمهاي سطحي ناحیه صورت، گوشها، پلکها، بیني، لبها و يا پرده هاي مخاطي؛ تا 7 سانتیمتر</t>
  </si>
  <si>
    <t>ترمیم ساده زخمهاي سطحي ناحیه صورت، گوشها، پلکها، بیني، لبها و يا پرده هاي مخاطي؛  به ازای هر 3 سانتیمتر</t>
  </si>
  <si>
    <t xml:space="preserve">بستن ثانویه زخم جراحی سطحی با ترمیم ساده ثانویه </t>
  </si>
  <si>
    <t>دبريدمان پوست اگزمايي يا عفوني؛ تا 10 % از سطح بدن</t>
  </si>
  <si>
    <t>هر 10 % اضافه از سطح بدن</t>
  </si>
  <si>
    <t>*</t>
  </si>
  <si>
    <t>انفوزيون داخل وريدي توسط پزشک يا زير نظر مستقیم پزشک</t>
  </si>
  <si>
    <t>رایگان</t>
  </si>
  <si>
    <t>تزريق عضلاني آنتي بیوتیک</t>
  </si>
  <si>
    <t>ترزيق هر نوع داروي داخل عضله يا زير جلدي (تشخیصي، درماني وپیشگیرانه)</t>
  </si>
  <si>
    <t>ترزيق هر نوع داروي داخل وريدي</t>
  </si>
  <si>
    <t>ترزيق هر نوع داروي داخل شریانی</t>
  </si>
  <si>
    <t>نمونه برداري اندومتر با يا بدون نمونه برداري اندوسرويکال (پاپ اسمیر)</t>
  </si>
  <si>
    <t>كارگذاري وسیله داخل رحمي (مثل آي-يو-دي)</t>
  </si>
  <si>
    <t>خارج كردن وسیله داخل رحمي (مثل آي-يو-دي)</t>
  </si>
  <si>
    <t>شستشو و پانسمان ساده کوچک یا متوسط تا 20 سانتیمتر</t>
  </si>
  <si>
    <t>شستشو و پانسمان ساده بزرگ بیش از 20 سانتیمتر</t>
  </si>
  <si>
    <t>کشیدن بخیه تا 10 گره یا تا 10 سانتیمتر توسط پزشک دیگر</t>
  </si>
  <si>
    <t>کشیدن بخیه بیش از10 گره یا بیش از 10 سانتیمتر توسط پزشک دیگر</t>
  </si>
  <si>
    <t>تزریق توکسوئید گزاز و یا ایمن سازی گزاز یا واکسیناسیون داخل عضلانی</t>
  </si>
  <si>
    <t xml:space="preserve">  معاونت بهداشتی دانشگاه علوم پزشکی استان فارس،مدیریت شبکه و ارتقاء سلامت،اقتصاد بهداشت      </t>
  </si>
  <si>
    <t xml:space="preserve">  تعرفه سایر خدمات (پاراکلینیک و ...) از کتاب ارزش نسبی خدمات استخراج و محاسبه گردد. </t>
  </si>
  <si>
    <t xml:space="preserve">  ارائه خدمات پاراکلینیک جهت دارندگان دفترچه بیمه روستایی با تعرفه 15 درصد،جهت دارندگان دفترچه نیروهای مسلح 10 درصد  و جهت سایر صندوقهای بیمه 30 درصد اخذ شود     </t>
  </si>
  <si>
    <t>تعرفه ارايه خدمات تشخيصي، درماني در مراكز بهداشتي درماني دولتی حوزه معاونت بهداشتی دانشگاه(سال 1401)</t>
  </si>
  <si>
    <r>
      <t>نوار قلب (</t>
    </r>
    <r>
      <rPr>
        <sz val="11"/>
        <rFont val="Arial"/>
        <family val="2"/>
      </rPr>
      <t>E.K.G</t>
    </r>
    <r>
      <rPr>
        <sz val="11"/>
        <rFont val="B Nazanin"/>
        <charset val="178"/>
      </rPr>
      <t xml:space="preserve"> )با تفسیر و گزارش </t>
    </r>
  </si>
  <si>
    <t>پزشک خانواده شهری(در ساعات موظفی)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</si>
</sst>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B Nazanin"/>
      <charset val="178"/>
    </font>
    <font>
      <sz val="11"/>
      <color theme="1"/>
      <name val="B Titr"/>
      <charset val="178"/>
    </font>
    <font>
      <sz val="11"/>
      <color rgb="FFFF0000"/>
      <name val="B Titr"/>
      <charset val="178"/>
    </font>
    <font>
      <sz val="11"/>
      <name val="B Nazanin"/>
      <charset val="17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3" borderId="7" xfId="1" applyFont="1" applyFill="1" applyBorder="1" applyAlignment="1">
      <alignment horizontal="center" vertical="center" readingOrder="2"/>
    </xf>
    <xf numFmtId="0" fontId="3" fillId="3" borderId="8" xfId="1" applyFont="1" applyFill="1" applyBorder="1" applyAlignment="1">
      <alignment horizontal="center" vertical="center" readingOrder="2"/>
    </xf>
    <xf numFmtId="0" fontId="3" fillId="3" borderId="7" xfId="1" applyFont="1" applyFill="1" applyBorder="1" applyAlignment="1">
      <alignment horizontal="center" vertical="center" wrapText="1" readingOrder="2"/>
    </xf>
    <xf numFmtId="0" fontId="3" fillId="3" borderId="8" xfId="1" applyFont="1" applyFill="1" applyBorder="1" applyAlignment="1">
      <alignment horizontal="center" vertical="center" wrapText="1" readingOrder="2"/>
    </xf>
    <xf numFmtId="0" fontId="3" fillId="3" borderId="9" xfId="1" applyFont="1" applyFill="1" applyBorder="1" applyAlignment="1">
      <alignment horizontal="center" vertical="center" wrapText="1" readingOrder="2"/>
    </xf>
    <xf numFmtId="0" fontId="3" fillId="3" borderId="10" xfId="1" applyFont="1" applyFill="1" applyBorder="1" applyAlignment="1">
      <alignment horizontal="center" vertical="center" wrapText="1" readingOrder="2"/>
    </xf>
    <xf numFmtId="0" fontId="6" fillId="2" borderId="11" xfId="1" applyFont="1" applyFill="1" applyBorder="1" applyAlignment="1">
      <alignment horizontal="center" vertical="center" readingOrder="2"/>
    </xf>
    <xf numFmtId="0" fontId="6" fillId="2" borderId="12" xfId="1" applyFont="1" applyFill="1" applyBorder="1" applyAlignment="1">
      <alignment horizontal="center" vertical="center" readingOrder="2"/>
    </xf>
    <xf numFmtId="0" fontId="6" fillId="2" borderId="13" xfId="1" applyFont="1" applyFill="1" applyBorder="1" applyAlignment="1">
      <alignment horizontal="center" vertical="center" readingOrder="2"/>
    </xf>
    <xf numFmtId="3" fontId="6" fillId="2" borderId="13" xfId="1" applyNumberFormat="1" applyFont="1" applyFill="1" applyBorder="1" applyAlignment="1">
      <alignment horizontal="center" vertical="center" readingOrder="2"/>
    </xf>
    <xf numFmtId="4" fontId="6" fillId="2" borderId="13" xfId="1" applyNumberFormat="1" applyFont="1" applyFill="1" applyBorder="1" applyAlignment="1">
      <alignment horizontal="center" vertical="center" readingOrder="2"/>
    </xf>
    <xf numFmtId="3" fontId="6" fillId="2" borderId="14" xfId="1" applyNumberFormat="1" applyFont="1" applyFill="1" applyBorder="1" applyAlignment="1">
      <alignment horizontal="center" vertical="center" readingOrder="2"/>
    </xf>
    <xf numFmtId="0" fontId="6" fillId="2" borderId="15" xfId="1" applyFont="1" applyFill="1" applyBorder="1" applyAlignment="1">
      <alignment horizontal="center" vertical="center" readingOrder="2"/>
    </xf>
    <xf numFmtId="0" fontId="6" fillId="2" borderId="16" xfId="1" applyFont="1" applyFill="1" applyBorder="1" applyAlignment="1">
      <alignment horizontal="center" vertical="center" readingOrder="2"/>
    </xf>
    <xf numFmtId="0" fontId="6" fillId="2" borderId="1" xfId="1" applyFont="1" applyFill="1" applyBorder="1" applyAlignment="1">
      <alignment horizontal="center" vertical="center" readingOrder="2"/>
    </xf>
    <xf numFmtId="3" fontId="6" fillId="2" borderId="1" xfId="1" applyNumberFormat="1" applyFont="1" applyFill="1" applyBorder="1" applyAlignment="1">
      <alignment horizontal="center" vertical="center" readingOrder="2"/>
    </xf>
    <xf numFmtId="4" fontId="6" fillId="2" borderId="1" xfId="1" applyNumberFormat="1" applyFont="1" applyFill="1" applyBorder="1" applyAlignment="1">
      <alignment horizontal="center" vertical="center" readingOrder="2"/>
    </xf>
    <xf numFmtId="3" fontId="6" fillId="2" borderId="17" xfId="1" applyNumberFormat="1" applyFont="1" applyFill="1" applyBorder="1" applyAlignment="1">
      <alignment horizontal="center" vertical="center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6" fillId="2" borderId="18" xfId="1" applyFont="1" applyFill="1" applyBorder="1" applyAlignment="1">
      <alignment horizontal="center" vertical="center" readingOrder="2"/>
    </xf>
    <xf numFmtId="0" fontId="6" fillId="2" borderId="19" xfId="1" applyFont="1" applyFill="1" applyBorder="1" applyAlignment="1">
      <alignment horizontal="center" vertical="center" readingOrder="2"/>
    </xf>
    <xf numFmtId="0" fontId="6" fillId="2" borderId="20" xfId="1" applyFont="1" applyFill="1" applyBorder="1" applyAlignment="1">
      <alignment horizontal="center" vertical="center" readingOrder="2"/>
    </xf>
    <xf numFmtId="3" fontId="6" fillId="2" borderId="20" xfId="1" applyNumberFormat="1" applyFont="1" applyFill="1" applyBorder="1" applyAlignment="1">
      <alignment horizontal="center" vertical="center" readingOrder="2"/>
    </xf>
    <xf numFmtId="4" fontId="6" fillId="2" borderId="20" xfId="1" applyNumberFormat="1" applyFont="1" applyFill="1" applyBorder="1" applyAlignment="1">
      <alignment horizontal="center" vertical="center" readingOrder="2"/>
    </xf>
    <xf numFmtId="3" fontId="6" fillId="2" borderId="21" xfId="1" applyNumberFormat="1" applyFont="1" applyFill="1" applyBorder="1" applyAlignment="1">
      <alignment horizontal="center" vertical="center" readingOrder="2"/>
    </xf>
    <xf numFmtId="0" fontId="3" fillId="3" borderId="2" xfId="1" applyFont="1" applyFill="1" applyBorder="1" applyAlignment="1">
      <alignment horizontal="center" vertical="center" readingOrder="2"/>
    </xf>
    <xf numFmtId="0" fontId="3" fillId="3" borderId="3" xfId="1" applyFont="1" applyFill="1" applyBorder="1" applyAlignment="1">
      <alignment horizontal="center" vertical="center" readingOrder="2"/>
    </xf>
    <xf numFmtId="0" fontId="3" fillId="3" borderId="4" xfId="1" applyFont="1" applyFill="1" applyBorder="1" applyAlignment="1">
      <alignment horizontal="center" vertical="center" readingOrder="2"/>
    </xf>
    <xf numFmtId="0" fontId="3" fillId="3" borderId="5" xfId="1" applyFont="1" applyFill="1" applyBorder="1" applyAlignment="1">
      <alignment horizontal="center" vertical="center" readingOrder="2"/>
    </xf>
    <xf numFmtId="0" fontId="3" fillId="3" borderId="6" xfId="1" applyFont="1" applyFill="1" applyBorder="1" applyAlignment="1">
      <alignment horizontal="center" vertical="center" readingOrder="2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3">
    <cellStyle name="Normal" xfId="0" builtinId="0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rightToLeft="1" tabSelected="1" topLeftCell="A31" zoomScaleNormal="100" workbookViewId="0">
      <selection sqref="A1:L44"/>
    </sheetView>
  </sheetViews>
  <sheetFormatPr defaultRowHeight="15"/>
  <cols>
    <col min="1" max="1" width="5.140625" customWidth="1"/>
    <col min="2" max="2" width="4" customWidth="1"/>
    <col min="3" max="3" width="53.85546875" customWidth="1"/>
    <col min="4" max="4" width="7.42578125" customWidth="1"/>
    <col min="5" max="5" width="7" customWidth="1"/>
    <col min="6" max="6" width="6.5703125" customWidth="1"/>
    <col min="7" max="7" width="5.85546875" customWidth="1"/>
    <col min="9" max="9" width="10.42578125" customWidth="1"/>
    <col min="10" max="10" width="8.140625" customWidth="1"/>
    <col min="11" max="11" width="7.85546875" customWidth="1"/>
    <col min="12" max="12" width="8.5703125" customWidth="1"/>
    <col min="13" max="13" width="1.85546875" customWidth="1"/>
  </cols>
  <sheetData>
    <row r="1" spans="1:12" ht="20.25" thickBot="1">
      <c r="A1" s="26" t="s">
        <v>58</v>
      </c>
      <c r="B1" s="27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95.25" customHeight="1" thickBot="1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6" t="s">
        <v>60</v>
      </c>
      <c r="J2" s="4" t="s">
        <v>8</v>
      </c>
      <c r="K2" s="5" t="s">
        <v>9</v>
      </c>
      <c r="L2" s="5" t="s">
        <v>10</v>
      </c>
    </row>
    <row r="3" spans="1:12" ht="18">
      <c r="A3" s="7">
        <v>1</v>
      </c>
      <c r="B3" s="8"/>
      <c r="C3" s="9" t="s">
        <v>11</v>
      </c>
      <c r="D3" s="10"/>
      <c r="E3" s="11" t="s">
        <v>12</v>
      </c>
      <c r="F3" s="11"/>
      <c r="G3" s="11"/>
      <c r="H3" s="10">
        <v>233000</v>
      </c>
      <c r="I3" s="10">
        <f>H3/100*30</f>
        <v>69900</v>
      </c>
      <c r="J3" s="10">
        <f>H3/100*30</f>
        <v>69900</v>
      </c>
      <c r="K3" s="10">
        <f>H3/100*30</f>
        <v>69900</v>
      </c>
      <c r="L3" s="12">
        <f>H3/100*30</f>
        <v>69900</v>
      </c>
    </row>
    <row r="4" spans="1:12" ht="18">
      <c r="A4" s="13">
        <v>2</v>
      </c>
      <c r="B4" s="14" t="s">
        <v>13</v>
      </c>
      <c r="C4" s="15" t="s">
        <v>59</v>
      </c>
      <c r="D4" s="16">
        <v>900710</v>
      </c>
      <c r="E4" s="17">
        <v>1</v>
      </c>
      <c r="F4" s="17">
        <v>0.3</v>
      </c>
      <c r="G4" s="17">
        <v>0.7</v>
      </c>
      <c r="H4" s="16">
        <f>(G4*235000)+(F4*149000)</f>
        <v>209200</v>
      </c>
      <c r="I4" s="16">
        <f>H4/100*30</f>
        <v>62760</v>
      </c>
      <c r="J4" s="16">
        <f>H4/100*30</f>
        <v>62760</v>
      </c>
      <c r="K4" s="16">
        <f>H4/100*10</f>
        <v>20920</v>
      </c>
      <c r="L4" s="18">
        <f>H4/100*30</f>
        <v>62760</v>
      </c>
    </row>
    <row r="5" spans="1:12" ht="18">
      <c r="A5" s="13">
        <v>3</v>
      </c>
      <c r="B5" s="14"/>
      <c r="C5" s="19" t="s">
        <v>14</v>
      </c>
      <c r="D5" s="16">
        <v>500955</v>
      </c>
      <c r="E5" s="17">
        <v>8</v>
      </c>
      <c r="F5" s="17">
        <v>8</v>
      </c>
      <c r="G5" s="17"/>
      <c r="H5" s="16">
        <f>(G5*218000)+(F5*149000)</f>
        <v>1192000</v>
      </c>
      <c r="I5" s="16">
        <f t="shared" ref="I5:I16" si="0">H5/100*30</f>
        <v>357600</v>
      </c>
      <c r="J5" s="16">
        <f t="shared" ref="J5:J16" si="1">H5/100*30</f>
        <v>357600</v>
      </c>
      <c r="K5" s="16">
        <f t="shared" ref="K5:K16" si="2">H5/100*10</f>
        <v>119200</v>
      </c>
      <c r="L5" s="18">
        <f t="shared" ref="L5:L16" si="3">H5/100*30</f>
        <v>357600</v>
      </c>
    </row>
    <row r="6" spans="1:12" ht="18">
      <c r="A6" s="13">
        <v>4</v>
      </c>
      <c r="B6" s="14" t="s">
        <v>13</v>
      </c>
      <c r="C6" s="15" t="s">
        <v>15</v>
      </c>
      <c r="D6" s="16">
        <v>900610</v>
      </c>
      <c r="E6" s="17">
        <v>10</v>
      </c>
      <c r="F6" s="17">
        <v>7</v>
      </c>
      <c r="G6" s="17">
        <v>3</v>
      </c>
      <c r="H6" s="16">
        <f>(G6*235000)+(F6*149000)</f>
        <v>1748000</v>
      </c>
      <c r="I6" s="16">
        <f t="shared" si="0"/>
        <v>524400</v>
      </c>
      <c r="J6" s="16">
        <f t="shared" si="1"/>
        <v>524400</v>
      </c>
      <c r="K6" s="16">
        <f t="shared" si="2"/>
        <v>174800</v>
      </c>
      <c r="L6" s="18">
        <f t="shared" si="3"/>
        <v>524400</v>
      </c>
    </row>
    <row r="7" spans="1:12" ht="18">
      <c r="A7" s="13">
        <v>5</v>
      </c>
      <c r="B7" s="14"/>
      <c r="C7" s="15" t="s">
        <v>16</v>
      </c>
      <c r="D7" s="16">
        <v>900620</v>
      </c>
      <c r="E7" s="17">
        <v>10</v>
      </c>
      <c r="F7" s="17">
        <v>7</v>
      </c>
      <c r="G7" s="17">
        <v>3</v>
      </c>
      <c r="H7" s="16">
        <f>(G7*218000)+(F7*149000)</f>
        <v>1697000</v>
      </c>
      <c r="I7" s="16">
        <f t="shared" si="0"/>
        <v>509100</v>
      </c>
      <c r="J7" s="16">
        <f t="shared" si="1"/>
        <v>509100</v>
      </c>
      <c r="K7" s="16">
        <f t="shared" si="2"/>
        <v>169700</v>
      </c>
      <c r="L7" s="18">
        <f t="shared" si="3"/>
        <v>509100</v>
      </c>
    </row>
    <row r="8" spans="1:12" ht="29.25" customHeight="1">
      <c r="A8" s="13">
        <v>6</v>
      </c>
      <c r="B8" s="14"/>
      <c r="C8" s="19" t="s">
        <v>17</v>
      </c>
      <c r="D8" s="16">
        <v>900200</v>
      </c>
      <c r="E8" s="17">
        <v>4.4000000000000004</v>
      </c>
      <c r="F8" s="17">
        <v>4.4000000000000004</v>
      </c>
      <c r="G8" s="17"/>
      <c r="H8" s="16">
        <f>(G8*218000)+(F8*149000)</f>
        <v>655600</v>
      </c>
      <c r="I8" s="16">
        <f t="shared" si="0"/>
        <v>196680</v>
      </c>
      <c r="J8" s="16">
        <f t="shared" si="1"/>
        <v>196680</v>
      </c>
      <c r="K8" s="16">
        <f t="shared" si="2"/>
        <v>65560</v>
      </c>
      <c r="L8" s="18">
        <f t="shared" si="3"/>
        <v>196680</v>
      </c>
    </row>
    <row r="9" spans="1:12" ht="39" customHeight="1">
      <c r="A9" s="7">
        <v>7</v>
      </c>
      <c r="B9" s="8" t="s">
        <v>13</v>
      </c>
      <c r="C9" s="19" t="s">
        <v>18</v>
      </c>
      <c r="D9" s="16">
        <v>500440</v>
      </c>
      <c r="E9" s="17">
        <v>1</v>
      </c>
      <c r="F9" s="17">
        <v>1</v>
      </c>
      <c r="G9" s="17"/>
      <c r="H9" s="16">
        <f>(G9*235000)+(F9*149000)</f>
        <v>149000</v>
      </c>
      <c r="I9" s="16">
        <f t="shared" si="0"/>
        <v>44700</v>
      </c>
      <c r="J9" s="16">
        <f t="shared" si="1"/>
        <v>44700</v>
      </c>
      <c r="K9" s="16">
        <f t="shared" si="2"/>
        <v>14900</v>
      </c>
      <c r="L9" s="18">
        <f t="shared" si="3"/>
        <v>44700</v>
      </c>
    </row>
    <row r="10" spans="1:12" ht="29.25" customHeight="1">
      <c r="A10" s="13">
        <v>8</v>
      </c>
      <c r="B10" s="14" t="s">
        <v>13</v>
      </c>
      <c r="C10" s="19" t="s">
        <v>19</v>
      </c>
      <c r="D10" s="16">
        <v>500445</v>
      </c>
      <c r="E10" s="17">
        <v>0.5</v>
      </c>
      <c r="F10" s="17">
        <v>0.5</v>
      </c>
      <c r="G10" s="17"/>
      <c r="H10" s="16">
        <f t="shared" ref="H10:H11" si="4">(G10*235000)+(F10*149000)</f>
        <v>74500</v>
      </c>
      <c r="I10" s="16">
        <f t="shared" si="0"/>
        <v>22350</v>
      </c>
      <c r="J10" s="16">
        <f t="shared" si="1"/>
        <v>22350</v>
      </c>
      <c r="K10" s="16">
        <f t="shared" si="2"/>
        <v>7450</v>
      </c>
      <c r="L10" s="18">
        <f t="shared" si="3"/>
        <v>22350</v>
      </c>
    </row>
    <row r="11" spans="1:12" ht="18">
      <c r="A11" s="13">
        <v>9</v>
      </c>
      <c r="B11" s="14" t="s">
        <v>13</v>
      </c>
      <c r="C11" s="15" t="s">
        <v>20</v>
      </c>
      <c r="D11" s="16">
        <v>300335</v>
      </c>
      <c r="E11" s="17">
        <v>6</v>
      </c>
      <c r="F11" s="17">
        <v>6</v>
      </c>
      <c r="G11" s="17"/>
      <c r="H11" s="16">
        <f t="shared" si="4"/>
        <v>894000</v>
      </c>
      <c r="I11" s="16">
        <f t="shared" si="0"/>
        <v>268200</v>
      </c>
      <c r="J11" s="16">
        <f t="shared" si="1"/>
        <v>268200</v>
      </c>
      <c r="K11" s="16">
        <f t="shared" si="2"/>
        <v>89400</v>
      </c>
      <c r="L11" s="18">
        <f t="shared" si="3"/>
        <v>268200</v>
      </c>
    </row>
    <row r="12" spans="1:12" ht="18">
      <c r="A12" s="13">
        <v>10</v>
      </c>
      <c r="B12" s="14"/>
      <c r="C12" s="15" t="s">
        <v>21</v>
      </c>
      <c r="D12" s="16">
        <v>300465</v>
      </c>
      <c r="E12" s="17">
        <v>16</v>
      </c>
      <c r="F12" s="17">
        <v>16</v>
      </c>
      <c r="G12" s="17"/>
      <c r="H12" s="16">
        <f>(G12*218000)+(F12*149000)</f>
        <v>2384000</v>
      </c>
      <c r="I12" s="16">
        <f t="shared" si="0"/>
        <v>715200</v>
      </c>
      <c r="J12" s="16">
        <f t="shared" si="1"/>
        <v>715200</v>
      </c>
      <c r="K12" s="16">
        <f t="shared" si="2"/>
        <v>238400</v>
      </c>
      <c r="L12" s="18">
        <f t="shared" si="3"/>
        <v>715200</v>
      </c>
    </row>
    <row r="13" spans="1:12" ht="36.75" customHeight="1">
      <c r="A13" s="13">
        <v>11</v>
      </c>
      <c r="B13" s="14"/>
      <c r="C13" s="19" t="s">
        <v>22</v>
      </c>
      <c r="D13" s="16">
        <v>602770</v>
      </c>
      <c r="E13" s="17">
        <v>1</v>
      </c>
      <c r="F13" s="17">
        <v>1</v>
      </c>
      <c r="G13" s="17"/>
      <c r="H13" s="16">
        <f t="shared" ref="H13:H17" si="5">(G13*218000)+(F13*149000)</f>
        <v>149000</v>
      </c>
      <c r="I13" s="16">
        <f t="shared" si="0"/>
        <v>44700</v>
      </c>
      <c r="J13" s="16">
        <f t="shared" si="1"/>
        <v>44700</v>
      </c>
      <c r="K13" s="16">
        <f t="shared" si="2"/>
        <v>14900</v>
      </c>
      <c r="L13" s="18">
        <f t="shared" si="3"/>
        <v>44700</v>
      </c>
    </row>
    <row r="14" spans="1:12" ht="28.5" customHeight="1">
      <c r="A14" s="13">
        <v>12</v>
      </c>
      <c r="B14" s="14"/>
      <c r="C14" s="19" t="s">
        <v>23</v>
      </c>
      <c r="D14" s="16">
        <v>602765</v>
      </c>
      <c r="E14" s="17">
        <v>2.8</v>
      </c>
      <c r="F14" s="17">
        <v>2.8</v>
      </c>
      <c r="G14" s="17"/>
      <c r="H14" s="16">
        <f t="shared" si="5"/>
        <v>417200</v>
      </c>
      <c r="I14" s="16">
        <f t="shared" si="0"/>
        <v>125160</v>
      </c>
      <c r="J14" s="16">
        <f t="shared" si="1"/>
        <v>125160</v>
      </c>
      <c r="K14" s="16">
        <f t="shared" si="2"/>
        <v>41720</v>
      </c>
      <c r="L14" s="18">
        <f t="shared" si="3"/>
        <v>125160</v>
      </c>
    </row>
    <row r="15" spans="1:12" ht="18">
      <c r="A15" s="7">
        <v>13</v>
      </c>
      <c r="B15" s="8"/>
      <c r="C15" s="15" t="s">
        <v>24</v>
      </c>
      <c r="D15" s="16">
        <v>300055</v>
      </c>
      <c r="E15" s="17">
        <v>3</v>
      </c>
      <c r="F15" s="17">
        <v>3</v>
      </c>
      <c r="G15" s="17"/>
      <c r="H15" s="16">
        <f t="shared" si="5"/>
        <v>447000</v>
      </c>
      <c r="I15" s="16">
        <f t="shared" si="0"/>
        <v>134100</v>
      </c>
      <c r="J15" s="16">
        <f t="shared" si="1"/>
        <v>134100</v>
      </c>
      <c r="K15" s="16">
        <f t="shared" si="2"/>
        <v>44700</v>
      </c>
      <c r="L15" s="18">
        <f t="shared" si="3"/>
        <v>134100</v>
      </c>
    </row>
    <row r="16" spans="1:12" ht="60.75" customHeight="1">
      <c r="A16" s="13">
        <v>14</v>
      </c>
      <c r="B16" s="14"/>
      <c r="C16" s="19" t="s">
        <v>25</v>
      </c>
      <c r="D16" s="16">
        <v>601925</v>
      </c>
      <c r="E16" s="17">
        <v>3</v>
      </c>
      <c r="F16" s="17">
        <v>3</v>
      </c>
      <c r="G16" s="17"/>
      <c r="H16" s="16">
        <f t="shared" si="5"/>
        <v>447000</v>
      </c>
      <c r="I16" s="16">
        <f t="shared" si="0"/>
        <v>134100</v>
      </c>
      <c r="J16" s="16">
        <f t="shared" si="1"/>
        <v>134100</v>
      </c>
      <c r="K16" s="16">
        <f t="shared" si="2"/>
        <v>44700</v>
      </c>
      <c r="L16" s="18">
        <f t="shared" si="3"/>
        <v>134100</v>
      </c>
    </row>
    <row r="17" spans="1:12" ht="18">
      <c r="A17" s="13">
        <v>15</v>
      </c>
      <c r="B17" s="14" t="s">
        <v>26</v>
      </c>
      <c r="C17" s="15" t="s">
        <v>27</v>
      </c>
      <c r="D17" s="16">
        <v>602730</v>
      </c>
      <c r="E17" s="17">
        <v>1</v>
      </c>
      <c r="F17" s="17">
        <v>1</v>
      </c>
      <c r="G17" s="17"/>
      <c r="H17" s="16">
        <f t="shared" si="5"/>
        <v>149000</v>
      </c>
      <c r="I17" s="16">
        <f>H17</f>
        <v>149000</v>
      </c>
      <c r="J17" s="16">
        <f>H17</f>
        <v>149000</v>
      </c>
      <c r="K17" s="16">
        <f>H17</f>
        <v>149000</v>
      </c>
      <c r="L17" s="18">
        <f>H17</f>
        <v>149000</v>
      </c>
    </row>
    <row r="18" spans="1:12" ht="18">
      <c r="A18" s="13">
        <v>16</v>
      </c>
      <c r="B18" s="14" t="s">
        <v>13</v>
      </c>
      <c r="C18" s="15" t="s">
        <v>28</v>
      </c>
      <c r="D18" s="16">
        <v>200055</v>
      </c>
      <c r="E18" s="17">
        <v>5.6</v>
      </c>
      <c r="F18" s="17">
        <v>5.6</v>
      </c>
      <c r="G18" s="17"/>
      <c r="H18" s="16">
        <f>(G18*235000)+(F18*149000)</f>
        <v>834400</v>
      </c>
      <c r="I18" s="16">
        <f>H18/100*30</f>
        <v>250320</v>
      </c>
      <c r="J18" s="16">
        <f>H18/100*30</f>
        <v>250320</v>
      </c>
      <c r="K18" s="16">
        <f>H18/100*10</f>
        <v>83440</v>
      </c>
      <c r="L18" s="18">
        <f>H18/100*30</f>
        <v>250320</v>
      </c>
    </row>
    <row r="19" spans="1:12" ht="37.5" customHeight="1">
      <c r="A19" s="13">
        <v>17</v>
      </c>
      <c r="B19" s="14" t="s">
        <v>13</v>
      </c>
      <c r="C19" s="19" t="s">
        <v>29</v>
      </c>
      <c r="D19" s="16">
        <v>100085</v>
      </c>
      <c r="E19" s="17">
        <v>2</v>
      </c>
      <c r="F19" s="17">
        <v>2</v>
      </c>
      <c r="G19" s="17"/>
      <c r="H19" s="16">
        <f>(G19*235000)+(F19*149000)</f>
        <v>298000</v>
      </c>
      <c r="I19" s="16">
        <f t="shared" ref="I19:I28" si="6">H19/100*30</f>
        <v>89400</v>
      </c>
      <c r="J19" s="16">
        <f t="shared" ref="J19:J28" si="7">H19/100*30</f>
        <v>89400</v>
      </c>
      <c r="K19" s="16">
        <f t="shared" ref="K19:K28" si="8">H19/100*10</f>
        <v>29800</v>
      </c>
      <c r="L19" s="18">
        <f t="shared" ref="L19:L28" si="9">H19/100*30</f>
        <v>89400</v>
      </c>
    </row>
    <row r="20" spans="1:12" ht="39.75" customHeight="1">
      <c r="A20" s="13">
        <v>18</v>
      </c>
      <c r="B20" s="14"/>
      <c r="C20" s="19" t="s">
        <v>30</v>
      </c>
      <c r="D20" s="16">
        <v>100020</v>
      </c>
      <c r="E20" s="17">
        <v>4</v>
      </c>
      <c r="F20" s="17">
        <v>4</v>
      </c>
      <c r="G20" s="17"/>
      <c r="H20" s="16">
        <f>(G20*218000)+(F20*149000)</f>
        <v>596000</v>
      </c>
      <c r="I20" s="16">
        <f t="shared" si="6"/>
        <v>178800</v>
      </c>
      <c r="J20" s="16">
        <f t="shared" si="7"/>
        <v>178800</v>
      </c>
      <c r="K20" s="16">
        <f t="shared" si="8"/>
        <v>59600</v>
      </c>
      <c r="L20" s="18">
        <f t="shared" si="9"/>
        <v>178800</v>
      </c>
    </row>
    <row r="21" spans="1:12" ht="39" customHeight="1">
      <c r="A21" s="7">
        <v>19</v>
      </c>
      <c r="B21" s="8"/>
      <c r="C21" s="19" t="s">
        <v>31</v>
      </c>
      <c r="D21" s="16">
        <v>100140</v>
      </c>
      <c r="E21" s="17">
        <v>5.0999999999999996</v>
      </c>
      <c r="F21" s="17">
        <v>5.0999999999999996</v>
      </c>
      <c r="G21" s="17"/>
      <c r="H21" s="16">
        <f>(G21*218000)+(F21*149000)</f>
        <v>759900</v>
      </c>
      <c r="I21" s="16">
        <f t="shared" si="6"/>
        <v>227970</v>
      </c>
      <c r="J21" s="16">
        <f t="shared" si="7"/>
        <v>227970</v>
      </c>
      <c r="K21" s="16">
        <f t="shared" si="8"/>
        <v>75990</v>
      </c>
      <c r="L21" s="18">
        <f t="shared" si="9"/>
        <v>227970</v>
      </c>
    </row>
    <row r="22" spans="1:12" ht="37.5" customHeight="1">
      <c r="A22" s="13">
        <v>20</v>
      </c>
      <c r="B22" s="14" t="s">
        <v>13</v>
      </c>
      <c r="C22" s="19" t="s">
        <v>32</v>
      </c>
      <c r="D22" s="16">
        <v>100215</v>
      </c>
      <c r="E22" s="17">
        <v>3</v>
      </c>
      <c r="F22" s="17">
        <v>3</v>
      </c>
      <c r="G22" s="17"/>
      <c r="H22" s="16">
        <f>(G22*235000)+(F22*149000)</f>
        <v>447000</v>
      </c>
      <c r="I22" s="16">
        <f t="shared" si="6"/>
        <v>134100</v>
      </c>
      <c r="J22" s="16">
        <f t="shared" si="7"/>
        <v>134100</v>
      </c>
      <c r="K22" s="16">
        <f t="shared" si="8"/>
        <v>44700</v>
      </c>
      <c r="L22" s="18">
        <f t="shared" si="9"/>
        <v>134100</v>
      </c>
    </row>
    <row r="23" spans="1:12" ht="35.25" customHeight="1">
      <c r="A23" s="13">
        <v>21</v>
      </c>
      <c r="B23" s="14" t="s">
        <v>33</v>
      </c>
      <c r="C23" s="19" t="s">
        <v>34</v>
      </c>
      <c r="D23" s="16">
        <v>100220</v>
      </c>
      <c r="E23" s="17">
        <v>1.5</v>
      </c>
      <c r="F23" s="17">
        <v>1.5</v>
      </c>
      <c r="G23" s="17"/>
      <c r="H23" s="16">
        <f>(G23*235000)+(F23*149000)</f>
        <v>223500</v>
      </c>
      <c r="I23" s="16">
        <f t="shared" si="6"/>
        <v>67050</v>
      </c>
      <c r="J23" s="16">
        <f t="shared" si="7"/>
        <v>67050</v>
      </c>
      <c r="K23" s="16">
        <f t="shared" si="8"/>
        <v>22350</v>
      </c>
      <c r="L23" s="18">
        <f t="shared" si="9"/>
        <v>67050</v>
      </c>
    </row>
    <row r="24" spans="1:12" ht="34.5" customHeight="1">
      <c r="A24" s="13">
        <v>22</v>
      </c>
      <c r="B24" s="14"/>
      <c r="C24" s="19" t="s">
        <v>35</v>
      </c>
      <c r="D24" s="16">
        <v>100225</v>
      </c>
      <c r="E24" s="17">
        <v>4</v>
      </c>
      <c r="F24" s="17">
        <v>4</v>
      </c>
      <c r="G24" s="17"/>
      <c r="H24" s="16">
        <f>(G24*218000)+(F24*149000)</f>
        <v>596000</v>
      </c>
      <c r="I24" s="16">
        <f t="shared" si="6"/>
        <v>178800</v>
      </c>
      <c r="J24" s="16">
        <f t="shared" si="7"/>
        <v>178800</v>
      </c>
      <c r="K24" s="16">
        <f t="shared" si="8"/>
        <v>59600</v>
      </c>
      <c r="L24" s="18">
        <f t="shared" si="9"/>
        <v>178800</v>
      </c>
    </row>
    <row r="25" spans="1:12" ht="37.5" customHeight="1">
      <c r="A25" s="13">
        <v>23</v>
      </c>
      <c r="B25" s="14"/>
      <c r="C25" s="19" t="s">
        <v>36</v>
      </c>
      <c r="D25" s="16">
        <v>100230</v>
      </c>
      <c r="E25" s="17">
        <v>2</v>
      </c>
      <c r="F25" s="17">
        <v>2</v>
      </c>
      <c r="G25" s="17"/>
      <c r="H25" s="16">
        <f t="shared" ref="H25:H28" si="10">(G25*218000)+(F25*149000)</f>
        <v>298000</v>
      </c>
      <c r="I25" s="16">
        <f t="shared" si="6"/>
        <v>89400</v>
      </c>
      <c r="J25" s="16">
        <f t="shared" si="7"/>
        <v>89400</v>
      </c>
      <c r="K25" s="16">
        <f t="shared" si="8"/>
        <v>29800</v>
      </c>
      <c r="L25" s="18">
        <f t="shared" si="9"/>
        <v>89400</v>
      </c>
    </row>
    <row r="26" spans="1:12" ht="18.75" customHeight="1">
      <c r="A26" s="13">
        <v>24</v>
      </c>
      <c r="B26" s="14"/>
      <c r="C26" s="19" t="s">
        <v>37</v>
      </c>
      <c r="D26" s="16">
        <v>100235</v>
      </c>
      <c r="E26" s="17">
        <v>3</v>
      </c>
      <c r="F26" s="17">
        <v>3</v>
      </c>
      <c r="G26" s="17"/>
      <c r="H26" s="16">
        <f t="shared" si="10"/>
        <v>447000</v>
      </c>
      <c r="I26" s="16">
        <f t="shared" si="6"/>
        <v>134100</v>
      </c>
      <c r="J26" s="16">
        <f t="shared" si="7"/>
        <v>134100</v>
      </c>
      <c r="K26" s="16">
        <f t="shared" si="8"/>
        <v>44700</v>
      </c>
      <c r="L26" s="18">
        <f t="shared" si="9"/>
        <v>134100</v>
      </c>
    </row>
    <row r="27" spans="1:12" ht="15" customHeight="1">
      <c r="A27" s="7">
        <v>25</v>
      </c>
      <c r="B27" s="8"/>
      <c r="C27" s="15" t="s">
        <v>38</v>
      </c>
      <c r="D27" s="16">
        <v>100050</v>
      </c>
      <c r="E27" s="17">
        <v>2</v>
      </c>
      <c r="F27" s="17">
        <v>2</v>
      </c>
      <c r="G27" s="17"/>
      <c r="H27" s="16">
        <f t="shared" si="10"/>
        <v>298000</v>
      </c>
      <c r="I27" s="16">
        <f t="shared" si="6"/>
        <v>89400</v>
      </c>
      <c r="J27" s="16">
        <f t="shared" si="7"/>
        <v>89400</v>
      </c>
      <c r="K27" s="16">
        <f t="shared" si="8"/>
        <v>29800</v>
      </c>
      <c r="L27" s="18">
        <f t="shared" si="9"/>
        <v>89400</v>
      </c>
    </row>
    <row r="28" spans="1:12" ht="18">
      <c r="A28" s="13">
        <v>26</v>
      </c>
      <c r="B28" s="14"/>
      <c r="C28" s="15" t="s">
        <v>39</v>
      </c>
      <c r="D28" s="16">
        <v>100055</v>
      </c>
      <c r="E28" s="17">
        <v>0.9</v>
      </c>
      <c r="F28" s="17">
        <v>0.9</v>
      </c>
      <c r="G28" s="17"/>
      <c r="H28" s="16">
        <f t="shared" si="10"/>
        <v>134100</v>
      </c>
      <c r="I28" s="16">
        <f t="shared" si="6"/>
        <v>40230</v>
      </c>
      <c r="J28" s="16">
        <f t="shared" si="7"/>
        <v>40230</v>
      </c>
      <c r="K28" s="16">
        <f t="shared" si="8"/>
        <v>13410</v>
      </c>
      <c r="L28" s="18">
        <f t="shared" si="9"/>
        <v>40230</v>
      </c>
    </row>
    <row r="29" spans="1:12" ht="18">
      <c r="A29" s="13">
        <v>27</v>
      </c>
      <c r="B29" s="14" t="s">
        <v>40</v>
      </c>
      <c r="C29" s="15" t="s">
        <v>41</v>
      </c>
      <c r="D29" s="16">
        <v>900015</v>
      </c>
      <c r="E29" s="17">
        <v>0.8</v>
      </c>
      <c r="F29" s="17">
        <v>0.8</v>
      </c>
      <c r="G29" s="17"/>
      <c r="H29" s="16">
        <f>(G29*218000)+(F29*149000)</f>
        <v>119200</v>
      </c>
      <c r="I29" s="16" t="s">
        <v>42</v>
      </c>
      <c r="J29" s="16">
        <f t="shared" ref="J29:J33" si="11">H29/100*10</f>
        <v>11920</v>
      </c>
      <c r="K29" s="16">
        <f>H29</f>
        <v>119200</v>
      </c>
      <c r="L29" s="18">
        <f>H29</f>
        <v>119200</v>
      </c>
    </row>
    <row r="30" spans="1:12" ht="18">
      <c r="A30" s="13">
        <v>28</v>
      </c>
      <c r="B30" s="14" t="s">
        <v>26</v>
      </c>
      <c r="C30" s="15" t="s">
        <v>43</v>
      </c>
      <c r="D30" s="16">
        <v>900035</v>
      </c>
      <c r="E30" s="17">
        <v>0.2</v>
      </c>
      <c r="F30" s="17">
        <v>0.2</v>
      </c>
      <c r="G30" s="17"/>
      <c r="H30" s="16">
        <f>(G30*235000)+(F30*149000)</f>
        <v>29800</v>
      </c>
      <c r="I30" s="16" t="s">
        <v>42</v>
      </c>
      <c r="J30" s="16">
        <f t="shared" si="11"/>
        <v>2980</v>
      </c>
      <c r="K30" s="16">
        <f t="shared" ref="K30:K35" si="12">H30</f>
        <v>29800</v>
      </c>
      <c r="L30" s="18">
        <f>H30</f>
        <v>29800</v>
      </c>
    </row>
    <row r="31" spans="1:12" ht="20.25" customHeight="1">
      <c r="A31" s="13">
        <v>29</v>
      </c>
      <c r="B31" s="14" t="s">
        <v>26</v>
      </c>
      <c r="C31" s="19" t="s">
        <v>44</v>
      </c>
      <c r="D31" s="16">
        <v>900020</v>
      </c>
      <c r="E31" s="17">
        <v>0.2</v>
      </c>
      <c r="F31" s="17">
        <v>0.2</v>
      </c>
      <c r="G31" s="17"/>
      <c r="H31" s="16">
        <f t="shared" ref="H31:H33" si="13">(G31*235000)+(F31*149000)</f>
        <v>29800</v>
      </c>
      <c r="I31" s="16" t="s">
        <v>42</v>
      </c>
      <c r="J31" s="16">
        <f t="shared" si="11"/>
        <v>2980</v>
      </c>
      <c r="K31" s="16">
        <f t="shared" si="12"/>
        <v>29800</v>
      </c>
      <c r="L31" s="18">
        <f t="shared" ref="L31:L33" si="14">H31</f>
        <v>29800</v>
      </c>
    </row>
    <row r="32" spans="1:12" ht="18">
      <c r="A32" s="13">
        <v>30</v>
      </c>
      <c r="B32" s="14" t="s">
        <v>26</v>
      </c>
      <c r="C32" s="15" t="s">
        <v>45</v>
      </c>
      <c r="D32" s="16">
        <v>900030</v>
      </c>
      <c r="E32" s="17">
        <v>0.2</v>
      </c>
      <c r="F32" s="17">
        <v>0.2</v>
      </c>
      <c r="G32" s="17"/>
      <c r="H32" s="16">
        <f t="shared" si="13"/>
        <v>29800</v>
      </c>
      <c r="I32" s="16" t="s">
        <v>42</v>
      </c>
      <c r="J32" s="16">
        <f>H32/100*10</f>
        <v>2980</v>
      </c>
      <c r="K32" s="16">
        <f t="shared" si="12"/>
        <v>29800</v>
      </c>
      <c r="L32" s="18">
        <f t="shared" si="14"/>
        <v>29800</v>
      </c>
    </row>
    <row r="33" spans="1:12" ht="18">
      <c r="A33" s="7">
        <v>31</v>
      </c>
      <c r="B33" s="8" t="s">
        <v>26</v>
      </c>
      <c r="C33" s="15" t="s">
        <v>46</v>
      </c>
      <c r="D33" s="16">
        <v>900025</v>
      </c>
      <c r="E33" s="17">
        <v>0.5</v>
      </c>
      <c r="F33" s="17">
        <v>0.5</v>
      </c>
      <c r="G33" s="17"/>
      <c r="H33" s="16">
        <f t="shared" si="13"/>
        <v>74500</v>
      </c>
      <c r="I33" s="16" t="s">
        <v>42</v>
      </c>
      <c r="J33" s="16">
        <f t="shared" si="11"/>
        <v>7450</v>
      </c>
      <c r="K33" s="16">
        <f t="shared" si="12"/>
        <v>74500</v>
      </c>
      <c r="L33" s="18">
        <f t="shared" si="14"/>
        <v>74500</v>
      </c>
    </row>
    <row r="34" spans="1:12" ht="16.5" customHeight="1">
      <c r="A34" s="13">
        <v>32</v>
      </c>
      <c r="B34" s="14"/>
      <c r="C34" s="19" t="s">
        <v>47</v>
      </c>
      <c r="D34" s="16">
        <v>501790</v>
      </c>
      <c r="E34" s="17">
        <v>1.5</v>
      </c>
      <c r="F34" s="17">
        <v>1.5</v>
      </c>
      <c r="G34" s="17"/>
      <c r="H34" s="16">
        <f>(G34*218000)+(F34*149000)</f>
        <v>223500</v>
      </c>
      <c r="I34" s="16">
        <f>H34/100*30</f>
        <v>67050</v>
      </c>
      <c r="J34" s="16">
        <v>0</v>
      </c>
      <c r="K34" s="16">
        <f t="shared" si="12"/>
        <v>223500</v>
      </c>
      <c r="L34" s="18">
        <f>H34/100*30</f>
        <v>67050</v>
      </c>
    </row>
    <row r="35" spans="1:12" ht="18">
      <c r="A35" s="13">
        <v>33</v>
      </c>
      <c r="B35" s="14" t="s">
        <v>26</v>
      </c>
      <c r="C35" s="15" t="s">
        <v>48</v>
      </c>
      <c r="D35" s="16">
        <v>501860</v>
      </c>
      <c r="E35" s="17">
        <v>2</v>
      </c>
      <c r="F35" s="17">
        <v>2</v>
      </c>
      <c r="G35" s="17"/>
      <c r="H35" s="16">
        <f>(G35*235000)+(F35*149000)</f>
        <v>298000</v>
      </c>
      <c r="I35" s="16">
        <f>H35</f>
        <v>298000</v>
      </c>
      <c r="J35" s="16">
        <f>H35</f>
        <v>298000</v>
      </c>
      <c r="K35" s="16">
        <f t="shared" si="12"/>
        <v>298000</v>
      </c>
      <c r="L35" s="18">
        <f>H35</f>
        <v>298000</v>
      </c>
    </row>
    <row r="36" spans="1:12" ht="18">
      <c r="A36" s="13">
        <v>34</v>
      </c>
      <c r="B36" s="14"/>
      <c r="C36" s="15" t="s">
        <v>49</v>
      </c>
      <c r="D36" s="16">
        <v>501865</v>
      </c>
      <c r="E36" s="17">
        <v>1</v>
      </c>
      <c r="F36" s="17">
        <v>1</v>
      </c>
      <c r="G36" s="17"/>
      <c r="H36" s="16">
        <f>(G36*218000)+(F36*149000)</f>
        <v>149000</v>
      </c>
      <c r="I36" s="16">
        <f>H36/100*30</f>
        <v>44700</v>
      </c>
      <c r="J36" s="16">
        <f>H36/100*30</f>
        <v>44700</v>
      </c>
      <c r="K36" s="16">
        <f>H36/100*10</f>
        <v>14900</v>
      </c>
      <c r="L36" s="18">
        <f>H36/100*30</f>
        <v>44700</v>
      </c>
    </row>
    <row r="37" spans="1:12" ht="18">
      <c r="A37" s="13">
        <v>35</v>
      </c>
      <c r="B37" s="14" t="s">
        <v>40</v>
      </c>
      <c r="C37" s="15" t="s">
        <v>50</v>
      </c>
      <c r="D37" s="16">
        <v>100511</v>
      </c>
      <c r="E37" s="17">
        <v>0.5</v>
      </c>
      <c r="F37" s="17">
        <v>0.5</v>
      </c>
      <c r="G37" s="17"/>
      <c r="H37" s="16">
        <f t="shared" ref="H37:H40" si="15">(G37*218000)+(F37*149000)</f>
        <v>74500</v>
      </c>
      <c r="I37" s="16">
        <f>H37</f>
        <v>74500</v>
      </c>
      <c r="J37" s="16">
        <f>H37/100*10</f>
        <v>7450</v>
      </c>
      <c r="K37" s="16">
        <f>H37</f>
        <v>74500</v>
      </c>
      <c r="L37" s="18">
        <f>H37</f>
        <v>74500</v>
      </c>
    </row>
    <row r="38" spans="1:12" ht="18">
      <c r="A38" s="13">
        <v>36</v>
      </c>
      <c r="B38" s="14" t="s">
        <v>40</v>
      </c>
      <c r="C38" s="15" t="s">
        <v>51</v>
      </c>
      <c r="D38" s="16">
        <v>100512</v>
      </c>
      <c r="E38" s="17">
        <v>1</v>
      </c>
      <c r="F38" s="17">
        <v>1</v>
      </c>
      <c r="G38" s="17"/>
      <c r="H38" s="16">
        <f t="shared" si="15"/>
        <v>149000</v>
      </c>
      <c r="I38" s="16">
        <f t="shared" ref="I38:I41" si="16">H38</f>
        <v>149000</v>
      </c>
      <c r="J38" s="16">
        <f>H38/100*10</f>
        <v>14900</v>
      </c>
      <c r="K38" s="16">
        <f t="shared" ref="K38:K41" si="17">H38</f>
        <v>149000</v>
      </c>
      <c r="L38" s="18">
        <f t="shared" ref="L38:L41" si="18">H38</f>
        <v>149000</v>
      </c>
    </row>
    <row r="39" spans="1:12" ht="18">
      <c r="A39" s="7">
        <v>37</v>
      </c>
      <c r="B39" s="8" t="s">
        <v>40</v>
      </c>
      <c r="C39" s="15" t="s">
        <v>52</v>
      </c>
      <c r="D39" s="16">
        <v>100506</v>
      </c>
      <c r="E39" s="17">
        <v>1</v>
      </c>
      <c r="F39" s="17">
        <v>1</v>
      </c>
      <c r="G39" s="17"/>
      <c r="H39" s="16">
        <f t="shared" si="15"/>
        <v>149000</v>
      </c>
      <c r="I39" s="16">
        <f t="shared" si="16"/>
        <v>149000</v>
      </c>
      <c r="J39" s="16">
        <f>H39/100*30</f>
        <v>44700</v>
      </c>
      <c r="K39" s="16">
        <f t="shared" si="17"/>
        <v>149000</v>
      </c>
      <c r="L39" s="18">
        <f t="shared" si="18"/>
        <v>149000</v>
      </c>
    </row>
    <row r="40" spans="1:12" ht="18">
      <c r="A40" s="13">
        <v>38</v>
      </c>
      <c r="B40" s="14" t="s">
        <v>40</v>
      </c>
      <c r="C40" s="15" t="s">
        <v>53</v>
      </c>
      <c r="D40" s="16">
        <v>100507</v>
      </c>
      <c r="E40" s="17">
        <v>1.5</v>
      </c>
      <c r="F40" s="17">
        <v>1.5</v>
      </c>
      <c r="G40" s="17"/>
      <c r="H40" s="16">
        <f t="shared" si="15"/>
        <v>223500</v>
      </c>
      <c r="I40" s="16">
        <f t="shared" si="16"/>
        <v>223500</v>
      </c>
      <c r="J40" s="16">
        <f>H40/100*30</f>
        <v>67050</v>
      </c>
      <c r="K40" s="16">
        <f t="shared" si="17"/>
        <v>223500</v>
      </c>
      <c r="L40" s="18">
        <f t="shared" si="18"/>
        <v>223500</v>
      </c>
    </row>
    <row r="41" spans="1:12" ht="18.75" thickBot="1">
      <c r="A41" s="20">
        <v>39</v>
      </c>
      <c r="B41" s="21" t="s">
        <v>26</v>
      </c>
      <c r="C41" s="22" t="s">
        <v>54</v>
      </c>
      <c r="D41" s="23">
        <v>900010</v>
      </c>
      <c r="E41" s="24">
        <v>0.25</v>
      </c>
      <c r="F41" s="24">
        <v>0.25</v>
      </c>
      <c r="G41" s="24"/>
      <c r="H41" s="16">
        <f>(G41*235000)+(F41*149000)</f>
        <v>37250</v>
      </c>
      <c r="I41" s="23">
        <f t="shared" si="16"/>
        <v>37250</v>
      </c>
      <c r="J41" s="23">
        <f>H41</f>
        <v>37250</v>
      </c>
      <c r="K41" s="23">
        <f t="shared" si="17"/>
        <v>37250</v>
      </c>
      <c r="L41" s="25">
        <f t="shared" si="18"/>
        <v>37250</v>
      </c>
    </row>
    <row r="42" spans="1:12" ht="23.25" thickBot="1">
      <c r="A42" s="31" t="s">
        <v>55</v>
      </c>
      <c r="B42" s="32"/>
      <c r="C42" s="33"/>
      <c r="D42" s="33"/>
      <c r="E42" s="33"/>
      <c r="F42" s="33"/>
      <c r="G42" s="33"/>
      <c r="H42" s="33"/>
      <c r="I42" s="33"/>
      <c r="J42" s="33"/>
      <c r="K42" s="34"/>
      <c r="L42" s="35"/>
    </row>
    <row r="43" spans="1:12" ht="23.25" thickBot="1">
      <c r="A43" s="36" t="s">
        <v>56</v>
      </c>
      <c r="B43" s="37"/>
      <c r="C43" s="38"/>
      <c r="D43" s="38"/>
      <c r="E43" s="38"/>
      <c r="F43" s="38"/>
      <c r="G43" s="38"/>
      <c r="H43" s="38"/>
      <c r="I43" s="38"/>
      <c r="J43" s="38"/>
      <c r="K43" s="39"/>
      <c r="L43" s="40"/>
    </row>
    <row r="44" spans="1:12" ht="23.25" thickBot="1">
      <c r="A44" s="41" t="s">
        <v>57</v>
      </c>
      <c r="B44" s="42"/>
      <c r="C44" s="43"/>
      <c r="D44" s="43"/>
      <c r="E44" s="43"/>
      <c r="F44" s="43"/>
      <c r="G44" s="43"/>
      <c r="H44" s="43"/>
      <c r="I44" s="43"/>
      <c r="J44" s="43"/>
      <c r="K44" s="44"/>
      <c r="L44" s="45"/>
    </row>
  </sheetData>
  <mergeCells count="4">
    <mergeCell ref="A1:L1"/>
    <mergeCell ref="A42:L42"/>
    <mergeCell ref="A43:L43"/>
    <mergeCell ref="A44:L44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خدمات سرپایی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laptop</cp:lastModifiedBy>
  <cp:lastPrinted>2022-12-21T05:09:46Z</cp:lastPrinted>
  <dcterms:created xsi:type="dcterms:W3CDTF">2021-06-30T06:05:15Z</dcterms:created>
  <dcterms:modified xsi:type="dcterms:W3CDTF">2023-04-08T10:12:55Z</dcterms:modified>
</cp:coreProperties>
</file>